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320" windowHeight="7935"/>
  </bookViews>
  <sheets>
    <sheet name="Összefoglaló" sheetId="2" r:id="rId1"/>
    <sheet name="Felhasználási helyek listája" sheetId="1" r:id="rId2"/>
  </sheets>
  <calcPr calcId="145621"/>
</workbook>
</file>

<file path=xl/calcChain.xml><?xml version="1.0" encoding="utf-8"?>
<calcChain xmlns="http://schemas.openxmlformats.org/spreadsheetml/2006/main">
  <c r="Y28" i="1" l="1"/>
  <c r="N28" i="1"/>
  <c r="O28" i="1"/>
  <c r="P28" i="1"/>
  <c r="Q28" i="1"/>
  <c r="R28" i="1"/>
  <c r="S28" i="1"/>
  <c r="T28" i="1"/>
  <c r="U28" i="1"/>
  <c r="V28" i="1"/>
  <c r="W28" i="1"/>
  <c r="X28" i="1"/>
  <c r="M28" i="1"/>
  <c r="P27" i="1" l="1"/>
  <c r="Q27" i="1"/>
  <c r="T27" i="1"/>
  <c r="U27" i="1"/>
  <c r="X27" i="1"/>
  <c r="Q21" i="1"/>
  <c r="U21" i="1"/>
  <c r="U15" i="1"/>
  <c r="X15" i="1"/>
  <c r="N15" i="1"/>
  <c r="R15" i="1"/>
  <c r="V15" i="1"/>
  <c r="S15" i="1"/>
  <c r="W15" i="1"/>
  <c r="P15" i="1"/>
  <c r="M15" i="1"/>
  <c r="O15" i="1"/>
  <c r="T15" i="1"/>
  <c r="N27" i="1"/>
  <c r="O27" i="1"/>
  <c r="R27" i="1"/>
  <c r="S27" i="1"/>
  <c r="V27" i="1"/>
  <c r="W27" i="1"/>
  <c r="N21" i="1"/>
  <c r="O21" i="1"/>
  <c r="P21" i="1"/>
  <c r="R21" i="1"/>
  <c r="S21" i="1"/>
  <c r="T21" i="1"/>
  <c r="V21" i="1"/>
  <c r="W21" i="1"/>
  <c r="X21" i="1"/>
  <c r="Q15" i="1"/>
  <c r="Y20" i="1" l="1"/>
  <c r="Y21" i="1" s="1"/>
  <c r="D14" i="2"/>
  <c r="B14" i="2"/>
  <c r="I18" i="2"/>
  <c r="F17" i="2"/>
  <c r="Y12" i="1" l="1"/>
  <c r="C14" i="2" s="1"/>
  <c r="Y13" i="1" l="1"/>
  <c r="I19" i="2" l="1"/>
  <c r="G19" i="2"/>
  <c r="J19" i="2"/>
  <c r="F19" i="2"/>
  <c r="D16" i="2"/>
  <c r="D15" i="2"/>
  <c r="D13" i="2"/>
  <c r="D12" i="2"/>
  <c r="D11" i="2"/>
  <c r="D10" i="2"/>
  <c r="D9" i="2"/>
  <c r="D8" i="2"/>
  <c r="B18" i="2"/>
  <c r="B17" i="2"/>
  <c r="B16" i="2"/>
  <c r="B15" i="2"/>
  <c r="B12" i="2"/>
  <c r="B13" i="2"/>
  <c r="B10" i="2"/>
  <c r="B11" i="2"/>
  <c r="B9" i="2"/>
  <c r="B8" i="2"/>
  <c r="D19" i="2" l="1"/>
  <c r="Y11" i="1"/>
  <c r="C13" i="2" s="1"/>
  <c r="K21" i="1"/>
  <c r="M21" i="1"/>
  <c r="J21" i="1"/>
  <c r="K27" i="1"/>
  <c r="M27" i="1"/>
  <c r="J27" i="1"/>
  <c r="K15" i="1"/>
  <c r="J15" i="1"/>
  <c r="Y10" i="1"/>
  <c r="C12" i="2" s="1"/>
  <c r="Y6" i="1"/>
  <c r="Y7" i="1"/>
  <c r="C9" i="2" s="1"/>
  <c r="Y8" i="1"/>
  <c r="C10" i="2" s="1"/>
  <c r="Y9" i="1"/>
  <c r="C11" i="2" s="1"/>
  <c r="C15" i="2"/>
  <c r="Y14" i="1"/>
  <c r="C16" i="2" s="1"/>
  <c r="Y26" i="1"/>
  <c r="Y27" i="1" s="1"/>
  <c r="C8" i="2" l="1"/>
  <c r="C19" i="2" s="1"/>
  <c r="Y15" i="1"/>
  <c r="H18" i="2"/>
  <c r="H19" i="2" s="1"/>
  <c r="E17" i="2"/>
  <c r="E19" i="2" s="1"/>
</calcChain>
</file>

<file path=xl/sharedStrings.xml><?xml version="1.0" encoding="utf-8"?>
<sst xmlns="http://schemas.openxmlformats.org/spreadsheetml/2006/main" count="281" uniqueCount="91">
  <si>
    <t>Fogyasztó neve</t>
  </si>
  <si>
    <t>Hálózati pont neve</t>
  </si>
  <si>
    <t>Hálózati pont kódja</t>
  </si>
  <si>
    <t>Július</t>
  </si>
  <si>
    <t>Augusztus</t>
  </si>
  <si>
    <t>Szeptember</t>
  </si>
  <si>
    <t>Október</t>
  </si>
  <si>
    <t>November</t>
  </si>
  <si>
    <t>December</t>
  </si>
  <si>
    <t>Január</t>
  </si>
  <si>
    <t>Február</t>
  </si>
  <si>
    <t>Március</t>
  </si>
  <si>
    <t>Április</t>
  </si>
  <si>
    <t>Május</t>
  </si>
  <si>
    <t>Június</t>
  </si>
  <si>
    <t>39N040140413000I</t>
  </si>
  <si>
    <t>Kaposvári Egyetem</t>
  </si>
  <si>
    <t>7400 Kaposvár Guba.S.u. 40</t>
  </si>
  <si>
    <t>Kaposvár I+II</t>
  </si>
  <si>
    <t>39N0400337270003</t>
  </si>
  <si>
    <t>7400 Kaposvár Béke.u. 75</t>
  </si>
  <si>
    <t>39N0301600980004</t>
  </si>
  <si>
    <t>Aba</t>
  </si>
  <si>
    <t>39N030116271000Y</t>
  </si>
  <si>
    <t>39N0301507720006</t>
  </si>
  <si>
    <t>7671 Bicsérd Külterület 18</t>
  </si>
  <si>
    <t>Pécs I-1+I-2+II</t>
  </si>
  <si>
    <t>39N030160092000Y</t>
  </si>
  <si>
    <t>39N040000122000A</t>
  </si>
  <si>
    <t>7400 Kaposvár Bajcsy Zs.u. 10</t>
  </si>
  <si>
    <t>39N0400001320004</t>
  </si>
  <si>
    <t>39N040088907000R</t>
  </si>
  <si>
    <t>Kaposvári Egyetem Egészségügyi Centrum</t>
  </si>
  <si>
    <t>Teljesítmény adatok</t>
  </si>
  <si>
    <t>Felhasználási hely neve</t>
  </si>
  <si>
    <t>Felehasználási helyek(kel) kapcsolatos főbb adatok</t>
  </si>
  <si>
    <t>Mérési pont azonosító</t>
  </si>
  <si>
    <t>Kaposvári Egyetem 20–100 m3/h közötti névleges kapacitású gázmérővel rendelkező felhasználási helyei</t>
  </si>
  <si>
    <t>Kaposvári Egyetem 100 m3/h-nál nagyobb névleges összkapacitású gázmérővel rendelkező és 3131–17 100 MJ/h kapacitás-lekötési igényű felhasználási helyei</t>
  </si>
  <si>
    <t>Kaposvári Egyetem 100 m3/h-nál nagyobb névleges összkapacitású gázmérővel rendelkező és 17 100 MJ/h feletti kapacitás-lekötési igényű felhasználási helyei</t>
  </si>
  <si>
    <t>Összesen</t>
  </si>
  <si>
    <t>Felhasználási hely címe</t>
  </si>
  <si>
    <t>GETELJCS07EN</t>
  </si>
  <si>
    <t>GETELJCS01EN</t>
  </si>
  <si>
    <t>KAABA00011GN</t>
  </si>
  <si>
    <t>39N0403275270001</t>
  </si>
  <si>
    <t>7400 Kaposvár, Kossuth Lajos utca 9.</t>
  </si>
  <si>
    <t>Mindösszesen:</t>
  </si>
  <si>
    <t>nincs</t>
  </si>
  <si>
    <t>Fűtőérték</t>
  </si>
  <si>
    <t>Sor
szám:</t>
  </si>
  <si>
    <t>&gt;20m3/h feletti felhasználási helyeinek 
összefoglaló táblázata</t>
  </si>
  <si>
    <t>20-100 m3/h közötti</t>
  </si>
  <si>
    <t>&gt;101 m3/h és 3131-17 100 MJ/h közötti kap. ig.</t>
  </si>
  <si>
    <t>&gt;101m3/h és 17 100 MJ/h feletti kap. ig.</t>
  </si>
  <si>
    <t>Időszakos
 fogyasztás</t>
  </si>
  <si>
    <t>Mérő(k) névleges teljesítménye</t>
  </si>
  <si>
    <t>Időszakos
fogyasztás</t>
  </si>
  <si>
    <t>Teljesítmény lekötés</t>
  </si>
  <si>
    <t>folyamatos</t>
  </si>
  <si>
    <t>szezonális</t>
  </si>
  <si>
    <t>Sor sz.:</t>
  </si>
  <si>
    <t>Felhasználási hely címe:</t>
  </si>
  <si>
    <t>MJ/h</t>
  </si>
  <si>
    <t>-</t>
  </si>
  <si>
    <t>Összesen:</t>
  </si>
  <si>
    <t>7400 Kaposvár, Guba Sándor utca 40.</t>
  </si>
  <si>
    <t>Területileg illetékes elosztó engedélyes</t>
  </si>
  <si>
    <t>E.ON dél-Dunántúli Gázhálózati Zrt.</t>
  </si>
  <si>
    <t>E.ON közép-Dunátúli Gázhálózati Zrt.</t>
  </si>
  <si>
    <t>39N040060713000Q</t>
  </si>
  <si>
    <t>8600 Siófok, Petőfi sétány 1</t>
  </si>
  <si>
    <t>Dél-Balaton körzet</t>
  </si>
  <si>
    <t>KATELJCS14EN</t>
  </si>
  <si>
    <t>gnm3</t>
  </si>
  <si>
    <t>gnm3/h</t>
  </si>
  <si>
    <t>gnm3/év</t>
  </si>
  <si>
    <t>Éves napi
 csúcskapacitás
 [gnm3/nap]</t>
  </si>
  <si>
    <t>Mérő(k) névleges
teljesítménye
[gnm3/óra]</t>
  </si>
  <si>
    <t>Éves 
mennyiség [gnm3/év]</t>
  </si>
  <si>
    <t>7095 Iregszemcse Iregpuszta,Napraforgó.u. 422/1</t>
  </si>
  <si>
    <t>7095 Iregszemcse Iregpuszta,Napraforgó.u. 411.</t>
  </si>
  <si>
    <t xml:space="preserve">7095 Iregszemcse Iregpuszta,Napraforgó.u. 422/1 </t>
  </si>
  <si>
    <t>Elosztó engedélyes</t>
  </si>
  <si>
    <t>Elosztó engedélyes címe</t>
  </si>
  <si>
    <t>Átadói
fűtőérték
2014/2015</t>
  </si>
  <si>
    <t>2014/2015 gázév</t>
  </si>
  <si>
    <t>8800 Nagykanizsa, Zrínyi Miklós utca 32</t>
  </si>
  <si>
    <t>E.ON közép-Dunántúli Gázhálózati Zrt.</t>
  </si>
  <si>
    <t>7626 Pécs, Búza tér 8/a.</t>
  </si>
  <si>
    <t>Kaposvári Egyetem egyetemes szolgáltatásra nem jogosult felhasználási helyei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</si>
</sst>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B309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0" tint="-0.14999847407452621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56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0" xfId="0" applyFont="1"/>
    <xf numFmtId="3" fontId="5" fillId="0" borderId="1" xfId="0" applyNumberFormat="1" applyFont="1" applyFill="1" applyBorder="1" applyAlignment="1">
      <alignment horizontal="center"/>
    </xf>
    <xf numFmtId="0" fontId="1" fillId="0" borderId="17" xfId="1" applyBorder="1" applyAlignment="1">
      <alignment horizontal="center"/>
    </xf>
    <xf numFmtId="0" fontId="8" fillId="0" borderId="18" xfId="1" applyFont="1" applyFill="1" applyBorder="1"/>
    <xf numFmtId="3" fontId="9" fillId="0" borderId="19" xfId="1" applyNumberFormat="1" applyFont="1" applyBorder="1" applyAlignment="1">
      <alignment horizontal="center"/>
    </xf>
    <xf numFmtId="1" fontId="9" fillId="0" borderId="18" xfId="1" applyNumberFormat="1" applyFont="1" applyBorder="1" applyAlignment="1">
      <alignment horizontal="center"/>
    </xf>
    <xf numFmtId="1" fontId="9" fillId="0" borderId="20" xfId="1" applyNumberFormat="1" applyFont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3" fontId="9" fillId="0" borderId="23" xfId="1" applyNumberFormat="1" applyFont="1" applyBorder="1" applyAlignment="1">
      <alignment horizontal="center"/>
    </xf>
    <xf numFmtId="0" fontId="10" fillId="0" borderId="1" xfId="0" applyFont="1" applyBorder="1" applyProtection="1"/>
    <xf numFmtId="0" fontId="8" fillId="0" borderId="27" xfId="1" applyFont="1" applyFill="1" applyBorder="1"/>
    <xf numFmtId="1" fontId="9" fillId="0" borderId="27" xfId="1" applyNumberFormat="1" applyFont="1" applyBorder="1" applyAlignment="1">
      <alignment horizontal="center"/>
    </xf>
    <xf numFmtId="1" fontId="9" fillId="0" borderId="28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10" fillId="0" borderId="3" xfId="0" applyFont="1" applyBorder="1" applyProtection="1"/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/>
    <xf numFmtId="3" fontId="0" fillId="0" borderId="0" xfId="0" applyNumberFormat="1" applyFont="1" applyFill="1"/>
    <xf numFmtId="3" fontId="0" fillId="0" borderId="4" xfId="0" applyNumberFormat="1" applyFont="1" applyBorder="1" applyAlignment="1">
      <alignment horizontal="center"/>
    </xf>
    <xf numFmtId="0" fontId="19" fillId="0" borderId="3" xfId="0" applyFont="1" applyBorder="1"/>
    <xf numFmtId="0" fontId="19" fillId="0" borderId="1" xfId="0" applyFont="1" applyBorder="1"/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1" fillId="0" borderId="30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0" fontId="16" fillId="3" borderId="38" xfId="2" applyFont="1" applyFill="1" applyBorder="1" applyAlignment="1">
      <alignment horizontal="center"/>
    </xf>
    <xf numFmtId="0" fontId="16" fillId="3" borderId="4" xfId="2" applyFont="1" applyFill="1" applyBorder="1" applyAlignment="1"/>
    <xf numFmtId="0" fontId="17" fillId="2" borderId="51" xfId="2" applyFont="1" applyFill="1" applyBorder="1" applyAlignment="1">
      <alignment horizontal="left" vertical="center"/>
    </xf>
    <xf numFmtId="0" fontId="17" fillId="2" borderId="51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0" fontId="8" fillId="0" borderId="53" xfId="1" applyFont="1" applyFill="1" applyBorder="1"/>
    <xf numFmtId="3" fontId="9" fillId="0" borderId="54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55" xfId="1" applyNumberFormat="1" applyFont="1" applyBorder="1" applyAlignment="1">
      <alignment horizontal="center"/>
    </xf>
    <xf numFmtId="3" fontId="9" fillId="0" borderId="17" xfId="1" applyNumberFormat="1" applyFont="1" applyBorder="1" applyAlignment="1">
      <alignment horizontal="center"/>
    </xf>
    <xf numFmtId="1" fontId="9" fillId="0" borderId="59" xfId="1" applyNumberFormat="1" applyFont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1" fontId="9" fillId="0" borderId="60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1" fontId="9" fillId="0" borderId="61" xfId="1" applyNumberFormat="1" applyFont="1" applyBorder="1" applyAlignment="1">
      <alignment horizontal="center"/>
    </xf>
    <xf numFmtId="0" fontId="13" fillId="5" borderId="14" xfId="2" applyFont="1" applyFill="1" applyBorder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left" vertical="center" wrapText="1"/>
    </xf>
    <xf numFmtId="0" fontId="13" fillId="5" borderId="29" xfId="2" applyFont="1" applyFill="1" applyBorder="1" applyAlignment="1">
      <alignment horizontal="center" vertical="center" wrapText="1"/>
    </xf>
    <xf numFmtId="3" fontId="23" fillId="6" borderId="62" xfId="2" applyNumberFormat="1" applyFont="1" applyFill="1" applyBorder="1" applyAlignment="1">
      <alignment horizontal="center" vertical="center" wrapText="1"/>
    </xf>
    <xf numFmtId="0" fontId="23" fillId="6" borderId="63" xfId="2" applyFont="1" applyFill="1" applyBorder="1" applyAlignment="1">
      <alignment horizontal="center" vertical="center" wrapText="1"/>
    </xf>
    <xf numFmtId="3" fontId="23" fillId="6" borderId="71" xfId="2" applyNumberFormat="1" applyFont="1" applyFill="1" applyBorder="1" applyAlignment="1">
      <alignment horizontal="center" vertical="center" wrapText="1"/>
    </xf>
    <xf numFmtId="3" fontId="23" fillId="6" borderId="72" xfId="2" applyNumberFormat="1" applyFont="1" applyFill="1" applyBorder="1" applyAlignment="1">
      <alignment horizontal="center" vertical="center" wrapText="1"/>
    </xf>
    <xf numFmtId="0" fontId="23" fillId="6" borderId="72" xfId="2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0" fontId="13" fillId="5" borderId="7" xfId="2" applyFont="1" applyFill="1" applyBorder="1" applyAlignment="1">
      <alignment horizontal="center" vertical="center" wrapText="1"/>
    </xf>
    <xf numFmtId="0" fontId="13" fillId="5" borderId="67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60" xfId="2" applyFont="1" applyFill="1" applyBorder="1" applyAlignment="1">
      <alignment horizontal="center" vertical="center" wrapText="1"/>
    </xf>
    <xf numFmtId="0" fontId="23" fillId="6" borderId="69" xfId="2" applyFont="1" applyFill="1" applyBorder="1" applyAlignment="1">
      <alignment horizontal="right" vertical="center" wrapText="1"/>
    </xf>
    <xf numFmtId="0" fontId="23" fillId="6" borderId="70" xfId="2" applyFont="1" applyFill="1" applyBorder="1" applyAlignment="1">
      <alignment horizontal="right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12" fillId="3" borderId="66" xfId="2" applyFont="1" applyFill="1" applyBorder="1" applyAlignment="1">
      <alignment horizontal="center"/>
    </xf>
    <xf numFmtId="0" fontId="12" fillId="3" borderId="0" xfId="2" applyFont="1" applyFill="1" applyBorder="1" applyAlignment="1">
      <alignment horizontal="center"/>
    </xf>
    <xf numFmtId="0" fontId="12" fillId="3" borderId="68" xfId="2" applyFont="1" applyFill="1" applyBorder="1" applyAlignment="1">
      <alignment horizontal="center"/>
    </xf>
    <xf numFmtId="0" fontId="12" fillId="3" borderId="32" xfId="2" applyFont="1" applyFill="1" applyBorder="1" applyAlignment="1">
      <alignment horizontal="center"/>
    </xf>
    <xf numFmtId="0" fontId="12" fillId="3" borderId="64" xfId="2" applyFont="1" applyFill="1" applyBorder="1" applyAlignment="1">
      <alignment horizontal="center"/>
    </xf>
    <xf numFmtId="0" fontId="12" fillId="3" borderId="65" xfId="2" applyFont="1" applyFill="1" applyBorder="1" applyAlignment="1">
      <alignment horizontal="center"/>
    </xf>
    <xf numFmtId="0" fontId="13" fillId="3" borderId="35" xfId="2" applyFont="1" applyFill="1" applyBorder="1" applyAlignment="1">
      <alignment horizontal="center"/>
    </xf>
    <xf numFmtId="0" fontId="13" fillId="3" borderId="33" xfId="2" applyFont="1" applyFill="1" applyBorder="1" applyAlignment="1">
      <alignment horizontal="center"/>
    </xf>
    <xf numFmtId="0" fontId="13" fillId="3" borderId="56" xfId="2" applyFont="1" applyFill="1" applyBorder="1" applyAlignment="1">
      <alignment horizontal="center"/>
    </xf>
    <xf numFmtId="0" fontId="13" fillId="5" borderId="15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>
      <alignment horizontal="center" vertical="center"/>
    </xf>
    <xf numFmtId="0" fontId="13" fillId="5" borderId="57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/>
    </xf>
    <xf numFmtId="0" fontId="13" fillId="5" borderId="58" xfId="2" applyFont="1" applyFill="1" applyBorder="1" applyAlignment="1">
      <alignment horizontal="center" vertical="center"/>
    </xf>
    <xf numFmtId="0" fontId="13" fillId="5" borderId="29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/>
    </xf>
    <xf numFmtId="0" fontId="13" fillId="5" borderId="52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7" fillId="0" borderId="24" xfId="1" applyFont="1" applyFill="1" applyBorder="1" applyAlignment="1">
      <alignment horizontal="left"/>
    </xf>
    <xf numFmtId="0" fontId="7" fillId="0" borderId="25" xfId="1" applyFont="1" applyFill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7" fillId="2" borderId="8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  <xf numFmtId="0" fontId="17" fillId="2" borderId="42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17" fillId="2" borderId="43" xfId="2" applyFont="1" applyFill="1" applyBorder="1" applyAlignment="1">
      <alignment horizontal="center" vertical="center"/>
    </xf>
    <xf numFmtId="0" fontId="17" fillId="2" borderId="49" xfId="2" applyFont="1" applyFill="1" applyBorder="1" applyAlignment="1">
      <alignment horizontal="center" vertical="center"/>
    </xf>
    <xf numFmtId="0" fontId="17" fillId="2" borderId="44" xfId="2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/>
    </xf>
    <xf numFmtId="0" fontId="17" fillId="2" borderId="45" xfId="2" applyFont="1" applyFill="1" applyBorder="1" applyAlignment="1">
      <alignment horizontal="center" vertical="center"/>
    </xf>
    <xf numFmtId="0" fontId="17" fillId="2" borderId="46" xfId="2" applyFont="1" applyFill="1" applyBorder="1" applyAlignment="1">
      <alignment horizontal="center" vertical="center"/>
    </xf>
    <xf numFmtId="0" fontId="17" fillId="2" borderId="47" xfId="2" applyFont="1" applyFill="1" applyBorder="1" applyAlignment="1">
      <alignment horizontal="center" vertical="center"/>
    </xf>
    <xf numFmtId="0" fontId="17" fillId="2" borderId="42" xfId="2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43" xfId="2" applyFont="1" applyFill="1" applyBorder="1" applyAlignment="1">
      <alignment horizontal="center" vertical="center" wrapText="1"/>
    </xf>
    <xf numFmtId="0" fontId="17" fillId="2" borderId="49" xfId="2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0" fillId="4" borderId="7" xfId="0" applyFont="1" applyFill="1" applyBorder="1" applyAlignment="1">
      <alignment horizontal="right"/>
    </xf>
    <xf numFmtId="0" fontId="0" fillId="4" borderId="8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6" fillId="3" borderId="40" xfId="2" applyFont="1" applyFill="1" applyBorder="1" applyAlignment="1">
      <alignment horizontal="center"/>
    </xf>
    <xf numFmtId="0" fontId="16" fillId="3" borderId="38" xfId="2" applyFont="1" applyFill="1" applyBorder="1" applyAlignment="1">
      <alignment horizontal="center"/>
    </xf>
    <xf numFmtId="0" fontId="16" fillId="3" borderId="39" xfId="2" applyFont="1" applyFill="1" applyBorder="1" applyAlignment="1">
      <alignment horizontal="center"/>
    </xf>
    <xf numFmtId="0" fontId="16" fillId="3" borderId="6" xfId="2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0" fillId="4" borderId="1" xfId="0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</cellXfs>
  <cellStyles count="3">
    <cellStyle name="Normál" xfId="0" builtinId="0"/>
    <cellStyle name="Normál 2" xfId="1"/>
    <cellStyle name="Normál_Fogyhelyek" xfId="2"/>
  </cellStyles>
  <dxfs count="7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EB309"/>
      <color rgb="FFFEB3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view="pageBreakPreview" zoomScale="60" zoomScaleNormal="100" workbookViewId="0">
      <selection sqref="A1:B1"/>
    </sheetView>
  </sheetViews>
  <sheetFormatPr defaultRowHeight="15" x14ac:dyDescent="0.25"/>
  <cols>
    <col min="1" max="1" width="9.140625" customWidth="1"/>
    <col min="2" max="2" width="50.28515625" customWidth="1"/>
    <col min="3" max="4" width="15.5703125" customWidth="1"/>
    <col min="5" max="10" width="12.7109375" customWidth="1"/>
  </cols>
  <sheetData>
    <row r="1" spans="1:10" ht="15.75" customHeight="1" x14ac:dyDescent="0.25">
      <c r="A1" s="102" t="s">
        <v>16</v>
      </c>
      <c r="B1" s="103"/>
      <c r="C1" s="75" t="s">
        <v>51</v>
      </c>
      <c r="D1" s="76"/>
      <c r="E1" s="76"/>
      <c r="F1" s="76"/>
      <c r="G1" s="76"/>
      <c r="H1" s="76"/>
      <c r="I1" s="76"/>
      <c r="J1" s="77"/>
    </row>
    <row r="2" spans="1:10" ht="15.75" customHeight="1" thickBot="1" x14ac:dyDescent="0.3">
      <c r="A2" s="104" t="s">
        <v>66</v>
      </c>
      <c r="B2" s="105"/>
      <c r="C2" s="78"/>
      <c r="D2" s="78"/>
      <c r="E2" s="78"/>
      <c r="F2" s="78"/>
      <c r="G2" s="78"/>
      <c r="H2" s="78"/>
      <c r="I2" s="78"/>
      <c r="J2" s="79"/>
    </row>
    <row r="3" spans="1:10" ht="33" customHeight="1" x14ac:dyDescent="0.25">
      <c r="A3" s="80"/>
      <c r="B3" s="81"/>
      <c r="C3" s="84" t="s">
        <v>52</v>
      </c>
      <c r="D3" s="85"/>
      <c r="E3" s="86" t="s">
        <v>53</v>
      </c>
      <c r="F3" s="86"/>
      <c r="G3" s="86"/>
      <c r="H3" s="87" t="s">
        <v>54</v>
      </c>
      <c r="I3" s="86"/>
      <c r="J3" s="88"/>
    </row>
    <row r="4" spans="1:10" ht="15" customHeight="1" x14ac:dyDescent="0.25">
      <c r="A4" s="80"/>
      <c r="B4" s="81"/>
      <c r="C4" s="89" t="s">
        <v>55</v>
      </c>
      <c r="D4" s="92" t="s">
        <v>56</v>
      </c>
      <c r="E4" s="95" t="s">
        <v>57</v>
      </c>
      <c r="F4" s="69" t="s">
        <v>58</v>
      </c>
      <c r="G4" s="95"/>
      <c r="H4" s="99" t="s">
        <v>55</v>
      </c>
      <c r="I4" s="69" t="s">
        <v>58</v>
      </c>
      <c r="J4" s="70"/>
    </row>
    <row r="5" spans="1:10" x14ac:dyDescent="0.25">
      <c r="A5" s="80"/>
      <c r="B5" s="81"/>
      <c r="C5" s="90"/>
      <c r="D5" s="93"/>
      <c r="E5" s="96"/>
      <c r="F5" s="71"/>
      <c r="G5" s="98"/>
      <c r="H5" s="100"/>
      <c r="I5" s="71"/>
      <c r="J5" s="72"/>
    </row>
    <row r="6" spans="1:10" ht="15" customHeight="1" x14ac:dyDescent="0.25">
      <c r="A6" s="82"/>
      <c r="B6" s="83"/>
      <c r="C6" s="91"/>
      <c r="D6" s="94"/>
      <c r="E6" s="97"/>
      <c r="F6" s="54" t="s">
        <v>59</v>
      </c>
      <c r="G6" s="54" t="s">
        <v>60</v>
      </c>
      <c r="H6" s="101"/>
      <c r="I6" s="54" t="s">
        <v>59</v>
      </c>
      <c r="J6" s="55" t="s">
        <v>60</v>
      </c>
    </row>
    <row r="7" spans="1:10" x14ac:dyDescent="0.25">
      <c r="A7" s="56" t="s">
        <v>61</v>
      </c>
      <c r="B7" s="57" t="s">
        <v>62</v>
      </c>
      <c r="C7" s="56" t="s">
        <v>74</v>
      </c>
      <c r="D7" s="55" t="s">
        <v>75</v>
      </c>
      <c r="E7" s="58" t="s">
        <v>76</v>
      </c>
      <c r="F7" s="54" t="s">
        <v>63</v>
      </c>
      <c r="G7" s="54" t="s">
        <v>63</v>
      </c>
      <c r="H7" s="54" t="s">
        <v>76</v>
      </c>
      <c r="I7" s="54" t="s">
        <v>63</v>
      </c>
      <c r="J7" s="55" t="s">
        <v>63</v>
      </c>
    </row>
    <row r="8" spans="1:10" x14ac:dyDescent="0.25">
      <c r="A8" s="6">
        <v>1</v>
      </c>
      <c r="B8" s="44" t="str">
        <f>'Felhasználási helyek listája'!E6</f>
        <v>7400 Kaposvár Béke.u. 75</v>
      </c>
      <c r="C8" s="50">
        <f>'Felhasználási helyek listája'!Y6</f>
        <v>53844</v>
      </c>
      <c r="D8" s="51">
        <f>'Felhasználási helyek listája'!K6</f>
        <v>40</v>
      </c>
      <c r="E8" s="46" t="s">
        <v>64</v>
      </c>
      <c r="F8" s="12" t="s">
        <v>64</v>
      </c>
      <c r="G8" s="13" t="s">
        <v>64</v>
      </c>
      <c r="H8" s="11" t="s">
        <v>64</v>
      </c>
      <c r="I8" s="12" t="s">
        <v>64</v>
      </c>
      <c r="J8" s="13" t="s">
        <v>64</v>
      </c>
    </row>
    <row r="9" spans="1:10" x14ac:dyDescent="0.25">
      <c r="A9" s="6">
        <v>2</v>
      </c>
      <c r="B9" s="7" t="str">
        <f>'Felhasználási helyek listája'!E7</f>
        <v>7095 Iregszemcse Iregpuszta,Napraforgó.u. 422/1</v>
      </c>
      <c r="C9" s="48">
        <f>'Felhasználási helyek listája'!Y7</f>
        <v>15591</v>
      </c>
      <c r="D9" s="49">
        <f>'Felhasználási helyek listája'!K7</f>
        <v>25</v>
      </c>
      <c r="E9" s="45" t="s">
        <v>64</v>
      </c>
      <c r="F9" s="9" t="s">
        <v>64</v>
      </c>
      <c r="G9" s="10" t="s">
        <v>64</v>
      </c>
      <c r="H9" s="8" t="s">
        <v>64</v>
      </c>
      <c r="I9" s="9" t="s">
        <v>64</v>
      </c>
      <c r="J9" s="10" t="s">
        <v>64</v>
      </c>
    </row>
    <row r="10" spans="1:10" x14ac:dyDescent="0.25">
      <c r="A10" s="6">
        <v>3</v>
      </c>
      <c r="B10" s="7" t="str">
        <f>'Felhasználási helyek listája'!E8</f>
        <v xml:space="preserve">7095 Iregszemcse Iregpuszta,Napraforgó.u. 422/1 </v>
      </c>
      <c r="C10" s="50">
        <f>'Felhasználási helyek listája'!Y8</f>
        <v>1389</v>
      </c>
      <c r="D10" s="51">
        <f>'Felhasználási helyek listája'!K8</f>
        <v>40</v>
      </c>
      <c r="E10" s="46" t="s">
        <v>64</v>
      </c>
      <c r="F10" s="12" t="s">
        <v>64</v>
      </c>
      <c r="G10" s="13" t="s">
        <v>64</v>
      </c>
      <c r="H10" s="11" t="s">
        <v>64</v>
      </c>
      <c r="I10" s="12" t="s">
        <v>64</v>
      </c>
      <c r="J10" s="13" t="s">
        <v>64</v>
      </c>
    </row>
    <row r="11" spans="1:10" x14ac:dyDescent="0.25">
      <c r="A11" s="6">
        <v>4</v>
      </c>
      <c r="B11" s="7" t="str">
        <f>'Felhasználási helyek listája'!E9</f>
        <v>7095 Iregszemcse Iregpuszta,Napraforgó.u. 411.</v>
      </c>
      <c r="C11" s="48">
        <f>'Felhasználási helyek listája'!Y9</f>
        <v>14887.5</v>
      </c>
      <c r="D11" s="49">
        <f>'Felhasználási helyek listája'!K9</f>
        <v>25</v>
      </c>
      <c r="E11" s="45" t="s">
        <v>64</v>
      </c>
      <c r="F11" s="9" t="s">
        <v>64</v>
      </c>
      <c r="G11" s="10" t="s">
        <v>64</v>
      </c>
      <c r="H11" s="8" t="s">
        <v>64</v>
      </c>
      <c r="I11" s="9" t="s">
        <v>64</v>
      </c>
      <c r="J11" s="10" t="s">
        <v>64</v>
      </c>
    </row>
    <row r="12" spans="1:10" x14ac:dyDescent="0.25">
      <c r="A12" s="6">
        <v>5</v>
      </c>
      <c r="B12" s="7" t="str">
        <f>'Felhasználási helyek listája'!E10</f>
        <v>7671 Bicsérd Külterület 18</v>
      </c>
      <c r="C12" s="48">
        <f>'Felhasználási helyek listája'!Y10</f>
        <v>19305</v>
      </c>
      <c r="D12" s="49">
        <f>'Felhasználási helyek listája'!K10</f>
        <v>40</v>
      </c>
      <c r="E12" s="45" t="s">
        <v>64</v>
      </c>
      <c r="F12" s="9" t="s">
        <v>64</v>
      </c>
      <c r="G12" s="10" t="s">
        <v>64</v>
      </c>
      <c r="H12" s="8" t="s">
        <v>64</v>
      </c>
      <c r="I12" s="9" t="s">
        <v>64</v>
      </c>
      <c r="J12" s="10" t="s">
        <v>64</v>
      </c>
    </row>
    <row r="13" spans="1:10" x14ac:dyDescent="0.25">
      <c r="A13" s="6">
        <v>6</v>
      </c>
      <c r="B13" s="7" t="str">
        <f>'Felhasználási helyek listája'!E11</f>
        <v>7400 Kaposvár, Kossuth Lajos utca 9.</v>
      </c>
      <c r="C13" s="48">
        <f>'Felhasználási helyek listája'!Y11</f>
        <v>3429</v>
      </c>
      <c r="D13" s="49">
        <f>'Felhasználási helyek listája'!K11</f>
        <v>25</v>
      </c>
      <c r="E13" s="45" t="s">
        <v>64</v>
      </c>
      <c r="F13" s="9" t="s">
        <v>64</v>
      </c>
      <c r="G13" s="10" t="s">
        <v>64</v>
      </c>
      <c r="H13" s="8" t="s">
        <v>64</v>
      </c>
      <c r="I13" s="9" t="s">
        <v>64</v>
      </c>
      <c r="J13" s="10" t="s">
        <v>64</v>
      </c>
    </row>
    <row r="14" spans="1:10" x14ac:dyDescent="0.25">
      <c r="A14" s="6">
        <v>7</v>
      </c>
      <c r="B14" s="7" t="str">
        <f>'Felhasználási helyek listája'!E12</f>
        <v>8600 Siófok, Petőfi sétány 1</v>
      </c>
      <c r="C14" s="48">
        <f>'Felhasználási helyek listája'!Y12</f>
        <v>44595</v>
      </c>
      <c r="D14" s="49">
        <f>'Felhasználási helyek listája'!K12</f>
        <v>100</v>
      </c>
      <c r="E14" s="45" t="s">
        <v>64</v>
      </c>
      <c r="F14" s="9" t="s">
        <v>64</v>
      </c>
      <c r="G14" s="10" t="s">
        <v>64</v>
      </c>
      <c r="H14" s="8" t="s">
        <v>64</v>
      </c>
      <c r="I14" s="9" t="s">
        <v>64</v>
      </c>
      <c r="J14" s="10" t="s">
        <v>64</v>
      </c>
    </row>
    <row r="15" spans="1:10" x14ac:dyDescent="0.25">
      <c r="A15" s="6">
        <v>8</v>
      </c>
      <c r="B15" s="7" t="str">
        <f>'Felhasználási helyek listája'!E13</f>
        <v>7400 Kaposvár Guba.S.u. 40</v>
      </c>
      <c r="C15" s="48">
        <f>'Felhasználási helyek listája'!Y13</f>
        <v>32454.75</v>
      </c>
      <c r="D15" s="49">
        <f>'Felhasználási helyek listája'!K13</f>
        <v>26</v>
      </c>
      <c r="E15" s="45" t="s">
        <v>64</v>
      </c>
      <c r="F15" s="9" t="s">
        <v>64</v>
      </c>
      <c r="G15" s="10" t="s">
        <v>64</v>
      </c>
      <c r="H15" s="8" t="s">
        <v>64</v>
      </c>
      <c r="I15" s="9" t="s">
        <v>64</v>
      </c>
      <c r="J15" s="10" t="s">
        <v>64</v>
      </c>
    </row>
    <row r="16" spans="1:10" x14ac:dyDescent="0.25">
      <c r="A16" s="6">
        <v>9</v>
      </c>
      <c r="B16" s="7" t="str">
        <f>'Felhasználási helyek listája'!E14</f>
        <v>7400 Kaposvár Guba.S.u. 40</v>
      </c>
      <c r="C16" s="48">
        <f>'Felhasználási helyek listája'!Y14</f>
        <v>49692.75</v>
      </c>
      <c r="D16" s="49">
        <f>'Felhasználási helyek listája'!K14</f>
        <v>100</v>
      </c>
      <c r="E16" s="45" t="s">
        <v>64</v>
      </c>
      <c r="F16" s="9" t="s">
        <v>64</v>
      </c>
      <c r="G16" s="10" t="s">
        <v>64</v>
      </c>
      <c r="H16" s="8" t="s">
        <v>64</v>
      </c>
      <c r="I16" s="9" t="s">
        <v>64</v>
      </c>
      <c r="J16" s="10" t="s">
        <v>64</v>
      </c>
    </row>
    <row r="17" spans="1:10" x14ac:dyDescent="0.25">
      <c r="A17" s="6">
        <v>10</v>
      </c>
      <c r="B17" s="7" t="str">
        <f>'Felhasználási helyek listája'!E20</f>
        <v>7400 Kaposvár Bajcsy Zs.u. 10</v>
      </c>
      <c r="C17" s="48" t="s">
        <v>64</v>
      </c>
      <c r="D17" s="49" t="s">
        <v>64</v>
      </c>
      <c r="E17" s="45">
        <f>'Felhasználási helyek listája'!Y20</f>
        <v>214958.25</v>
      </c>
      <c r="F17" s="9">
        <f>'Felhasználási helyek listája'!K20*'Felhasználási helyek listája'!L20</f>
        <v>5209.4999999999991</v>
      </c>
      <c r="G17" s="10" t="s">
        <v>64</v>
      </c>
      <c r="H17" s="8" t="s">
        <v>64</v>
      </c>
      <c r="I17" s="9" t="s">
        <v>64</v>
      </c>
      <c r="J17" s="10" t="s">
        <v>64</v>
      </c>
    </row>
    <row r="18" spans="1:10" x14ac:dyDescent="0.25">
      <c r="A18" s="6">
        <v>11</v>
      </c>
      <c r="B18" s="16" t="str">
        <f>'Felhasználási helyek listája'!E26</f>
        <v>7400 Kaposvár Guba.S.u. 40</v>
      </c>
      <c r="C18" s="52" t="s">
        <v>64</v>
      </c>
      <c r="D18" s="53" t="s">
        <v>64</v>
      </c>
      <c r="E18" s="47" t="s">
        <v>64</v>
      </c>
      <c r="F18" s="17" t="s">
        <v>64</v>
      </c>
      <c r="G18" s="18" t="s">
        <v>64</v>
      </c>
      <c r="H18" s="14">
        <f>'Felhasználási helyek listája'!Y26</f>
        <v>612708</v>
      </c>
      <c r="I18" s="17">
        <f>'Felhasználási helyek listája'!K26*'Felhasználási helyek listája'!L26</f>
        <v>17469.189999999999</v>
      </c>
      <c r="J18" s="18" t="s">
        <v>64</v>
      </c>
    </row>
    <row r="19" spans="1:10" ht="13.5" customHeight="1" thickBot="1" x14ac:dyDescent="0.3">
      <c r="A19" s="73" t="s">
        <v>65</v>
      </c>
      <c r="B19" s="74"/>
      <c r="C19" s="59">
        <f>SUM(C8:C18)</f>
        <v>235188</v>
      </c>
      <c r="D19" s="60">
        <f t="shared" ref="D19:J19" si="0">SUM(D8:D18)</f>
        <v>421</v>
      </c>
      <c r="E19" s="61">
        <f t="shared" si="0"/>
        <v>214958.25</v>
      </c>
      <c r="F19" s="62">
        <f t="shared" si="0"/>
        <v>5209.4999999999991</v>
      </c>
      <c r="G19" s="63">
        <f t="shared" si="0"/>
        <v>0</v>
      </c>
      <c r="H19" s="62">
        <f t="shared" si="0"/>
        <v>612708</v>
      </c>
      <c r="I19" s="62">
        <f t="shared" si="0"/>
        <v>17469.189999999999</v>
      </c>
      <c r="J19" s="60">
        <f t="shared" si="0"/>
        <v>0</v>
      </c>
    </row>
    <row r="20" spans="1:10" x14ac:dyDescent="0.25">
      <c r="J20" s="24"/>
    </row>
    <row r="21" spans="1:10" x14ac:dyDescent="0.25">
      <c r="F21" s="24"/>
      <c r="J21" s="24"/>
    </row>
  </sheetData>
  <mergeCells count="14">
    <mergeCell ref="I4:J5"/>
    <mergeCell ref="A19:B19"/>
    <mergeCell ref="C1:J2"/>
    <mergeCell ref="A3:B6"/>
    <mergeCell ref="C3:D3"/>
    <mergeCell ref="E3:G3"/>
    <mergeCell ref="H3:J3"/>
    <mergeCell ref="C4:C6"/>
    <mergeCell ref="D4:D6"/>
    <mergeCell ref="E4:E6"/>
    <mergeCell ref="F4:G5"/>
    <mergeCell ref="H4:H6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sqref="A1:Y1"/>
    </sheetView>
  </sheetViews>
  <sheetFormatPr defaultRowHeight="15" x14ac:dyDescent="0.25"/>
  <cols>
    <col min="1" max="1" width="7.42578125" style="23" customWidth="1"/>
    <col min="2" max="2" width="24" customWidth="1"/>
    <col min="3" max="3" width="39.28515625" customWidth="1"/>
    <col min="4" max="4" width="40" customWidth="1"/>
    <col min="5" max="5" width="31.7109375" customWidth="1"/>
    <col min="6" max="6" width="32" customWidth="1"/>
    <col min="7" max="7" width="27.42578125" customWidth="1"/>
    <col min="8" max="8" width="24.42578125" customWidth="1"/>
    <col min="9" max="9" width="18.85546875" customWidth="1"/>
    <col min="10" max="10" width="15.5703125" customWidth="1"/>
    <col min="11" max="12" width="18.28515625" customWidth="1"/>
    <col min="13" max="24" width="12.5703125" customWidth="1"/>
    <col min="25" max="25" width="11.5703125" customWidth="1"/>
    <col min="26" max="26" width="10.85546875" style="24" bestFit="1" customWidth="1"/>
  </cols>
  <sheetData>
    <row r="1" spans="1:26" ht="30" customHeight="1" x14ac:dyDescent="0.35">
      <c r="A1" s="106" t="s">
        <v>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</row>
    <row r="2" spans="1:26" ht="15.75" x14ac:dyDescent="0.25">
      <c r="A2" s="139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1"/>
    </row>
    <row r="3" spans="1:26" s="26" customFormat="1" x14ac:dyDescent="0.25">
      <c r="A3" s="40"/>
      <c r="B3" s="145" t="s">
        <v>35</v>
      </c>
      <c r="C3" s="146"/>
      <c r="D3" s="146"/>
      <c r="E3" s="146"/>
      <c r="F3" s="146"/>
      <c r="G3" s="146"/>
      <c r="H3" s="146"/>
      <c r="I3" s="146"/>
      <c r="J3" s="147" t="s">
        <v>33</v>
      </c>
      <c r="K3" s="145"/>
      <c r="L3" s="36" t="s">
        <v>49</v>
      </c>
      <c r="M3" s="147" t="s">
        <v>86</v>
      </c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37"/>
      <c r="Z3" s="25"/>
    </row>
    <row r="4" spans="1:26" s="26" customFormat="1" x14ac:dyDescent="0.25">
      <c r="A4" s="115" t="s">
        <v>50</v>
      </c>
      <c r="B4" s="117" t="s">
        <v>36</v>
      </c>
      <c r="C4" s="119" t="s">
        <v>0</v>
      </c>
      <c r="D4" s="121" t="s">
        <v>34</v>
      </c>
      <c r="E4" s="123" t="s">
        <v>41</v>
      </c>
      <c r="F4" s="125" t="s">
        <v>67</v>
      </c>
      <c r="G4" s="126"/>
      <c r="H4" s="127"/>
      <c r="I4" s="123" t="s">
        <v>2</v>
      </c>
      <c r="J4" s="128" t="s">
        <v>77</v>
      </c>
      <c r="K4" s="130" t="s">
        <v>78</v>
      </c>
      <c r="L4" s="132" t="s">
        <v>85</v>
      </c>
      <c r="M4" s="117" t="s">
        <v>3</v>
      </c>
      <c r="N4" s="109" t="s">
        <v>4</v>
      </c>
      <c r="O4" s="109" t="s">
        <v>5</v>
      </c>
      <c r="P4" s="109" t="s">
        <v>6</v>
      </c>
      <c r="Q4" s="109" t="s">
        <v>7</v>
      </c>
      <c r="R4" s="109" t="s">
        <v>8</v>
      </c>
      <c r="S4" s="109" t="s">
        <v>9</v>
      </c>
      <c r="T4" s="109" t="s">
        <v>10</v>
      </c>
      <c r="U4" s="109" t="s">
        <v>11</v>
      </c>
      <c r="V4" s="109" t="s">
        <v>12</v>
      </c>
      <c r="W4" s="109" t="s">
        <v>13</v>
      </c>
      <c r="X4" s="113" t="s">
        <v>14</v>
      </c>
      <c r="Y4" s="111" t="s">
        <v>79</v>
      </c>
      <c r="Z4" s="25"/>
    </row>
    <row r="5" spans="1:26" s="26" customFormat="1" ht="33.75" customHeight="1" x14ac:dyDescent="0.25">
      <c r="A5" s="116"/>
      <c r="B5" s="118"/>
      <c r="C5" s="120"/>
      <c r="D5" s="122"/>
      <c r="E5" s="124"/>
      <c r="F5" s="38" t="s">
        <v>83</v>
      </c>
      <c r="G5" s="39" t="s">
        <v>84</v>
      </c>
      <c r="H5" s="38" t="s">
        <v>1</v>
      </c>
      <c r="I5" s="124"/>
      <c r="J5" s="129"/>
      <c r="K5" s="131"/>
      <c r="L5" s="133"/>
      <c r="M5" s="118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4"/>
      <c r="Y5" s="112"/>
      <c r="Z5" s="25"/>
    </row>
    <row r="6" spans="1:26" s="26" customFormat="1" x14ac:dyDescent="0.25">
      <c r="A6" s="19">
        <v>1</v>
      </c>
      <c r="B6" s="29" t="s">
        <v>19</v>
      </c>
      <c r="C6" s="20" t="s">
        <v>16</v>
      </c>
      <c r="D6" s="20" t="s">
        <v>16</v>
      </c>
      <c r="E6" s="20" t="s">
        <v>20</v>
      </c>
      <c r="F6" s="21" t="s">
        <v>88</v>
      </c>
      <c r="G6" s="21" t="s">
        <v>87</v>
      </c>
      <c r="H6" s="20" t="s">
        <v>18</v>
      </c>
      <c r="I6" s="20" t="s">
        <v>43</v>
      </c>
      <c r="J6" s="42">
        <v>650</v>
      </c>
      <c r="K6" s="42">
        <v>40</v>
      </c>
      <c r="L6" s="43">
        <v>34.729999999999997</v>
      </c>
      <c r="M6" s="33">
        <v>0</v>
      </c>
      <c r="N6" s="33">
        <v>0</v>
      </c>
      <c r="O6" s="33">
        <v>0</v>
      </c>
      <c r="P6" s="33">
        <v>4731</v>
      </c>
      <c r="Q6" s="33">
        <v>4729.5</v>
      </c>
      <c r="R6" s="33">
        <v>6189</v>
      </c>
      <c r="S6" s="33">
        <v>10872</v>
      </c>
      <c r="T6" s="33">
        <v>15107.25</v>
      </c>
      <c r="U6" s="33">
        <v>6642</v>
      </c>
      <c r="V6" s="33">
        <v>5203.5</v>
      </c>
      <c r="W6" s="33">
        <v>369.75</v>
      </c>
      <c r="X6" s="33">
        <v>0</v>
      </c>
      <c r="Y6" s="34">
        <f t="shared" ref="Y6:Y9" si="0">SUM(M6:X6)</f>
        <v>53844</v>
      </c>
    </row>
    <row r="7" spans="1:26" s="26" customFormat="1" x14ac:dyDescent="0.25">
      <c r="A7" s="1">
        <v>2</v>
      </c>
      <c r="B7" s="30" t="s">
        <v>21</v>
      </c>
      <c r="C7" s="2" t="s">
        <v>16</v>
      </c>
      <c r="D7" s="2" t="s">
        <v>16</v>
      </c>
      <c r="E7" s="2" t="s">
        <v>80</v>
      </c>
      <c r="F7" s="2" t="s">
        <v>68</v>
      </c>
      <c r="G7" s="2" t="s">
        <v>89</v>
      </c>
      <c r="H7" s="2" t="s">
        <v>22</v>
      </c>
      <c r="I7" s="2" t="s">
        <v>44</v>
      </c>
      <c r="J7" s="32">
        <v>370</v>
      </c>
      <c r="K7" s="32">
        <v>25</v>
      </c>
      <c r="L7" s="41">
        <v>34.54</v>
      </c>
      <c r="M7" s="33">
        <v>0</v>
      </c>
      <c r="N7" s="33">
        <v>0</v>
      </c>
      <c r="O7" s="33">
        <v>1758</v>
      </c>
      <c r="P7" s="33">
        <v>1723.5</v>
      </c>
      <c r="Q7" s="33">
        <v>2129.25</v>
      </c>
      <c r="R7" s="33">
        <v>1156.5</v>
      </c>
      <c r="S7" s="33">
        <v>3771</v>
      </c>
      <c r="T7" s="33">
        <v>3594</v>
      </c>
      <c r="U7" s="33">
        <v>1116</v>
      </c>
      <c r="V7" s="33">
        <v>291</v>
      </c>
      <c r="W7" s="33">
        <v>51.75</v>
      </c>
      <c r="X7" s="33">
        <v>0</v>
      </c>
      <c r="Y7" s="35">
        <f t="shared" si="0"/>
        <v>15591</v>
      </c>
    </row>
    <row r="8" spans="1:26" s="26" customFormat="1" x14ac:dyDescent="0.25">
      <c r="A8" s="1">
        <v>3</v>
      </c>
      <c r="B8" s="30" t="s">
        <v>23</v>
      </c>
      <c r="C8" s="2" t="s">
        <v>16</v>
      </c>
      <c r="D8" s="2" t="s">
        <v>16</v>
      </c>
      <c r="E8" s="2" t="s">
        <v>82</v>
      </c>
      <c r="F8" s="2" t="s">
        <v>68</v>
      </c>
      <c r="G8" s="2" t="s">
        <v>89</v>
      </c>
      <c r="H8" s="2" t="s">
        <v>22</v>
      </c>
      <c r="I8" s="22" t="s">
        <v>44</v>
      </c>
      <c r="J8" s="32">
        <v>200</v>
      </c>
      <c r="K8" s="32">
        <v>40</v>
      </c>
      <c r="L8" s="41">
        <v>34.54</v>
      </c>
      <c r="M8" s="33">
        <v>0</v>
      </c>
      <c r="N8" s="33">
        <v>0</v>
      </c>
      <c r="O8" s="33">
        <v>366.75</v>
      </c>
      <c r="P8" s="33">
        <v>183</v>
      </c>
      <c r="Q8" s="33">
        <v>810.75</v>
      </c>
      <c r="R8" s="33">
        <v>15</v>
      </c>
      <c r="S8" s="33">
        <v>6.75</v>
      </c>
      <c r="T8" s="33">
        <v>3.75</v>
      </c>
      <c r="U8" s="33">
        <v>3</v>
      </c>
      <c r="V8" s="33">
        <v>0</v>
      </c>
      <c r="W8" s="33">
        <v>0</v>
      </c>
      <c r="X8" s="33">
        <v>0</v>
      </c>
      <c r="Y8" s="35">
        <f t="shared" si="0"/>
        <v>1389</v>
      </c>
    </row>
    <row r="9" spans="1:26" s="26" customFormat="1" x14ac:dyDescent="0.25">
      <c r="A9" s="1">
        <v>4</v>
      </c>
      <c r="B9" s="30" t="s">
        <v>27</v>
      </c>
      <c r="C9" s="2" t="s">
        <v>16</v>
      </c>
      <c r="D9" s="2" t="s">
        <v>16</v>
      </c>
      <c r="E9" s="2" t="s">
        <v>81</v>
      </c>
      <c r="F9" s="2" t="s">
        <v>68</v>
      </c>
      <c r="G9" s="2" t="s">
        <v>89</v>
      </c>
      <c r="H9" s="2" t="s">
        <v>22</v>
      </c>
      <c r="I9" s="2" t="s">
        <v>44</v>
      </c>
      <c r="J9" s="32">
        <v>350</v>
      </c>
      <c r="K9" s="32">
        <v>25</v>
      </c>
      <c r="L9" s="41">
        <v>34.54</v>
      </c>
      <c r="M9" s="33">
        <v>0</v>
      </c>
      <c r="N9" s="33">
        <v>0</v>
      </c>
      <c r="O9" s="33">
        <v>54.75</v>
      </c>
      <c r="P9" s="33">
        <v>705</v>
      </c>
      <c r="Q9" s="33">
        <v>756</v>
      </c>
      <c r="R9" s="33">
        <v>2900.25</v>
      </c>
      <c r="S9" s="33">
        <v>3013.5</v>
      </c>
      <c r="T9" s="33">
        <v>3057</v>
      </c>
      <c r="U9" s="33">
        <v>2345.25</v>
      </c>
      <c r="V9" s="33">
        <v>1565.25</v>
      </c>
      <c r="W9" s="33">
        <v>490.5</v>
      </c>
      <c r="X9" s="33">
        <v>0</v>
      </c>
      <c r="Y9" s="35">
        <f t="shared" si="0"/>
        <v>14887.5</v>
      </c>
    </row>
    <row r="10" spans="1:26" s="26" customFormat="1" x14ac:dyDescent="0.25">
      <c r="A10" s="1">
        <v>5</v>
      </c>
      <c r="B10" s="30" t="s">
        <v>24</v>
      </c>
      <c r="C10" s="2" t="s">
        <v>16</v>
      </c>
      <c r="D10" s="2" t="s">
        <v>16</v>
      </c>
      <c r="E10" s="2" t="s">
        <v>25</v>
      </c>
      <c r="F10" s="2" t="s">
        <v>68</v>
      </c>
      <c r="G10" s="2" t="s">
        <v>89</v>
      </c>
      <c r="H10" s="2" t="s">
        <v>26</v>
      </c>
      <c r="I10" s="2" t="s">
        <v>42</v>
      </c>
      <c r="J10" s="32">
        <v>600</v>
      </c>
      <c r="K10" s="32">
        <v>40</v>
      </c>
      <c r="L10" s="43">
        <v>33.51</v>
      </c>
      <c r="M10" s="33">
        <v>0</v>
      </c>
      <c r="N10" s="33">
        <v>0</v>
      </c>
      <c r="O10" s="33">
        <v>75</v>
      </c>
      <c r="P10" s="33">
        <v>1689.75</v>
      </c>
      <c r="Q10" s="33">
        <v>1689</v>
      </c>
      <c r="R10" s="33">
        <v>2210.25</v>
      </c>
      <c r="S10" s="33">
        <v>3882.75</v>
      </c>
      <c r="T10" s="33">
        <v>5395.5</v>
      </c>
      <c r="U10" s="33">
        <v>2372.25</v>
      </c>
      <c r="V10" s="33">
        <v>1858.5</v>
      </c>
      <c r="W10" s="33">
        <v>132</v>
      </c>
      <c r="X10" s="33">
        <v>0</v>
      </c>
      <c r="Y10" s="35">
        <f>SUM(M10:X10)</f>
        <v>19305</v>
      </c>
      <c r="Z10" s="27"/>
    </row>
    <row r="11" spans="1:26" s="26" customFormat="1" x14ac:dyDescent="0.25">
      <c r="A11" s="1">
        <v>6</v>
      </c>
      <c r="B11" s="30" t="s">
        <v>45</v>
      </c>
      <c r="C11" s="2" t="s">
        <v>16</v>
      </c>
      <c r="D11" s="2" t="s">
        <v>16</v>
      </c>
      <c r="E11" s="2" t="s">
        <v>46</v>
      </c>
      <c r="F11" s="15" t="s">
        <v>88</v>
      </c>
      <c r="G11" s="21" t="s">
        <v>87</v>
      </c>
      <c r="H11" s="2" t="s">
        <v>18</v>
      </c>
      <c r="I11" s="2" t="s">
        <v>43</v>
      </c>
      <c r="J11" s="32">
        <v>370</v>
      </c>
      <c r="K11" s="32">
        <v>25</v>
      </c>
      <c r="L11" s="43">
        <v>34.729999999999997</v>
      </c>
      <c r="M11" s="33">
        <v>0</v>
      </c>
      <c r="N11" s="33">
        <v>0</v>
      </c>
      <c r="O11" s="33">
        <v>15</v>
      </c>
      <c r="P11" s="33">
        <v>107.25</v>
      </c>
      <c r="Q11" s="33">
        <v>137.25</v>
      </c>
      <c r="R11" s="33">
        <v>1068</v>
      </c>
      <c r="S11" s="33">
        <v>984</v>
      </c>
      <c r="T11" s="33">
        <v>762</v>
      </c>
      <c r="U11" s="33">
        <v>241.5</v>
      </c>
      <c r="V11" s="33">
        <v>90</v>
      </c>
      <c r="W11" s="33">
        <v>24</v>
      </c>
      <c r="X11" s="33">
        <v>0</v>
      </c>
      <c r="Y11" s="35">
        <f>SUM(M11:X11)</f>
        <v>3429</v>
      </c>
      <c r="Z11" s="27"/>
    </row>
    <row r="12" spans="1:26" s="26" customFormat="1" x14ac:dyDescent="0.25">
      <c r="A12" s="1">
        <v>7</v>
      </c>
      <c r="B12" s="30" t="s">
        <v>70</v>
      </c>
      <c r="C12" s="2" t="s">
        <v>16</v>
      </c>
      <c r="D12" s="2" t="s">
        <v>16</v>
      </c>
      <c r="E12" s="2" t="s">
        <v>71</v>
      </c>
      <c r="F12" s="15" t="s">
        <v>88</v>
      </c>
      <c r="G12" s="21" t="s">
        <v>87</v>
      </c>
      <c r="H12" s="2" t="s">
        <v>72</v>
      </c>
      <c r="I12" s="2" t="s">
        <v>73</v>
      </c>
      <c r="J12" s="32">
        <v>680</v>
      </c>
      <c r="K12" s="32">
        <v>100</v>
      </c>
      <c r="L12" s="41">
        <v>34.68</v>
      </c>
      <c r="M12" s="33">
        <v>1002</v>
      </c>
      <c r="N12" s="33">
        <v>1093.5</v>
      </c>
      <c r="O12" s="33">
        <v>838.5</v>
      </c>
      <c r="P12" s="33">
        <v>0</v>
      </c>
      <c r="Q12" s="33">
        <v>956.25</v>
      </c>
      <c r="R12" s="33">
        <v>8888.25</v>
      </c>
      <c r="S12" s="33">
        <v>2324.25</v>
      </c>
      <c r="T12" s="33">
        <v>12959.25</v>
      </c>
      <c r="U12" s="33">
        <v>7516.5</v>
      </c>
      <c r="V12" s="33">
        <v>5065.5</v>
      </c>
      <c r="W12" s="33">
        <v>2655.75</v>
      </c>
      <c r="X12" s="33">
        <v>1295.25</v>
      </c>
      <c r="Y12" s="35">
        <f>SUM(M12:X12)</f>
        <v>44595</v>
      </c>
      <c r="Z12" s="25"/>
    </row>
    <row r="13" spans="1:26" s="26" customFormat="1" x14ac:dyDescent="0.25">
      <c r="A13" s="1">
        <v>8</v>
      </c>
      <c r="B13" s="30" t="s">
        <v>31</v>
      </c>
      <c r="C13" s="2" t="s">
        <v>16</v>
      </c>
      <c r="D13" s="2" t="s">
        <v>16</v>
      </c>
      <c r="E13" s="2" t="s">
        <v>17</v>
      </c>
      <c r="F13" s="15" t="s">
        <v>88</v>
      </c>
      <c r="G13" s="21" t="s">
        <v>87</v>
      </c>
      <c r="H13" s="2" t="s">
        <v>18</v>
      </c>
      <c r="I13" s="2" t="s">
        <v>43</v>
      </c>
      <c r="J13" s="32">
        <v>470</v>
      </c>
      <c r="K13" s="32">
        <v>26</v>
      </c>
      <c r="L13" s="43">
        <v>34.729999999999997</v>
      </c>
      <c r="M13" s="33">
        <v>8.25</v>
      </c>
      <c r="N13" s="33">
        <v>29.25</v>
      </c>
      <c r="O13" s="33">
        <v>375</v>
      </c>
      <c r="P13" s="33">
        <v>1425</v>
      </c>
      <c r="Q13" s="33">
        <v>2918.25</v>
      </c>
      <c r="R13" s="33">
        <v>3774.75</v>
      </c>
      <c r="S13" s="33">
        <v>5145.75</v>
      </c>
      <c r="T13" s="33">
        <v>5217.75</v>
      </c>
      <c r="U13" s="33">
        <v>5135.25</v>
      </c>
      <c r="V13" s="33">
        <v>5185.5</v>
      </c>
      <c r="W13" s="33">
        <v>2822.25</v>
      </c>
      <c r="X13" s="33">
        <v>426</v>
      </c>
      <c r="Y13" s="35">
        <f>SUM(N13:X13)</f>
        <v>32454.75</v>
      </c>
      <c r="Z13" s="25"/>
    </row>
    <row r="14" spans="1:26" s="26" customFormat="1" x14ac:dyDescent="0.25">
      <c r="A14" s="1">
        <v>9</v>
      </c>
      <c r="B14" s="30" t="s">
        <v>15</v>
      </c>
      <c r="C14" s="2" t="s">
        <v>32</v>
      </c>
      <c r="D14" s="2" t="s">
        <v>32</v>
      </c>
      <c r="E14" s="2" t="s">
        <v>17</v>
      </c>
      <c r="F14" s="15" t="s">
        <v>88</v>
      </c>
      <c r="G14" s="21" t="s">
        <v>87</v>
      </c>
      <c r="H14" s="2" t="s">
        <v>18</v>
      </c>
      <c r="I14" s="2" t="s">
        <v>43</v>
      </c>
      <c r="J14" s="32">
        <v>680</v>
      </c>
      <c r="K14" s="32">
        <v>100</v>
      </c>
      <c r="L14" s="43">
        <v>34.729999999999997</v>
      </c>
      <c r="M14" s="33">
        <v>692.25</v>
      </c>
      <c r="N14" s="33">
        <v>633</v>
      </c>
      <c r="O14" s="33">
        <v>1033.5</v>
      </c>
      <c r="P14" s="33">
        <v>5310.75</v>
      </c>
      <c r="Q14" s="33">
        <v>8139</v>
      </c>
      <c r="R14" s="33">
        <v>7906.5</v>
      </c>
      <c r="S14" s="33">
        <v>7677</v>
      </c>
      <c r="T14" s="33">
        <v>8036.25</v>
      </c>
      <c r="U14" s="33">
        <v>7236</v>
      </c>
      <c r="V14" s="33">
        <v>1128</v>
      </c>
      <c r="W14" s="33">
        <v>978.75</v>
      </c>
      <c r="X14" s="33">
        <v>921.75</v>
      </c>
      <c r="Y14" s="35">
        <f>SUM(M14:X14)</f>
        <v>49692.75</v>
      </c>
      <c r="Z14" s="25"/>
    </row>
    <row r="15" spans="1:26" x14ac:dyDescent="0.25">
      <c r="A15" s="152" t="s">
        <v>40</v>
      </c>
      <c r="B15" s="152"/>
      <c r="C15" s="152"/>
      <c r="D15" s="152"/>
      <c r="E15" s="152"/>
      <c r="F15" s="152"/>
      <c r="G15" s="152"/>
      <c r="H15" s="152"/>
      <c r="I15" s="152"/>
      <c r="J15" s="64">
        <f>SUM(J6:J14)</f>
        <v>4370</v>
      </c>
      <c r="K15" s="64">
        <f>SUM(K6:K14)</f>
        <v>421</v>
      </c>
      <c r="L15" s="65" t="s">
        <v>48</v>
      </c>
      <c r="M15" s="64">
        <f>SUM(M6:M14)</f>
        <v>1702.5</v>
      </c>
      <c r="N15" s="64">
        <f t="shared" ref="N15:Y15" si="1">SUM(N6:N14)</f>
        <v>1755.75</v>
      </c>
      <c r="O15" s="64">
        <f t="shared" si="1"/>
        <v>4516.5</v>
      </c>
      <c r="P15" s="64">
        <f t="shared" si="1"/>
        <v>15875.25</v>
      </c>
      <c r="Q15" s="64">
        <f t="shared" si="1"/>
        <v>22265.25</v>
      </c>
      <c r="R15" s="64">
        <f t="shared" si="1"/>
        <v>34108.5</v>
      </c>
      <c r="S15" s="64">
        <f t="shared" si="1"/>
        <v>37677</v>
      </c>
      <c r="T15" s="64">
        <f t="shared" si="1"/>
        <v>54132.75</v>
      </c>
      <c r="U15" s="64">
        <f t="shared" si="1"/>
        <v>32607.75</v>
      </c>
      <c r="V15" s="64">
        <f t="shared" si="1"/>
        <v>20387.25</v>
      </c>
      <c r="W15" s="64">
        <f t="shared" si="1"/>
        <v>7524.75</v>
      </c>
      <c r="X15" s="64">
        <f t="shared" si="1"/>
        <v>2643</v>
      </c>
      <c r="Y15" s="64">
        <f t="shared" si="1"/>
        <v>235188</v>
      </c>
    </row>
    <row r="16" spans="1:26" s="26" customFormat="1" ht="15.75" x14ac:dyDescent="0.25">
      <c r="A16" s="142" t="s">
        <v>38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25"/>
    </row>
    <row r="17" spans="1:26" s="26" customFormat="1" x14ac:dyDescent="0.25">
      <c r="A17" s="40"/>
      <c r="B17" s="145" t="s">
        <v>35</v>
      </c>
      <c r="C17" s="146"/>
      <c r="D17" s="146"/>
      <c r="E17" s="146"/>
      <c r="F17" s="146"/>
      <c r="G17" s="146"/>
      <c r="H17" s="146"/>
      <c r="I17" s="146"/>
      <c r="J17" s="147" t="s">
        <v>33</v>
      </c>
      <c r="K17" s="145"/>
      <c r="L17" s="36" t="s">
        <v>49</v>
      </c>
      <c r="M17" s="147" t="s">
        <v>86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37"/>
      <c r="Z17" s="25"/>
    </row>
    <row r="18" spans="1:26" s="26" customFormat="1" ht="15" customHeight="1" x14ac:dyDescent="0.25">
      <c r="A18" s="115" t="s">
        <v>50</v>
      </c>
      <c r="B18" s="117" t="s">
        <v>36</v>
      </c>
      <c r="C18" s="119" t="s">
        <v>0</v>
      </c>
      <c r="D18" s="121" t="s">
        <v>34</v>
      </c>
      <c r="E18" s="123" t="s">
        <v>41</v>
      </c>
      <c r="F18" s="125" t="s">
        <v>67</v>
      </c>
      <c r="G18" s="126"/>
      <c r="H18" s="127"/>
      <c r="I18" s="123" t="s">
        <v>2</v>
      </c>
      <c r="J18" s="128" t="s">
        <v>77</v>
      </c>
      <c r="K18" s="130" t="s">
        <v>78</v>
      </c>
      <c r="L18" s="132" t="s">
        <v>85</v>
      </c>
      <c r="M18" s="117" t="s">
        <v>3</v>
      </c>
      <c r="N18" s="109" t="s">
        <v>4</v>
      </c>
      <c r="O18" s="109" t="s">
        <v>5</v>
      </c>
      <c r="P18" s="109" t="s">
        <v>6</v>
      </c>
      <c r="Q18" s="109" t="s">
        <v>7</v>
      </c>
      <c r="R18" s="109" t="s">
        <v>8</v>
      </c>
      <c r="S18" s="109" t="s">
        <v>9</v>
      </c>
      <c r="T18" s="109" t="s">
        <v>10</v>
      </c>
      <c r="U18" s="109" t="s">
        <v>11</v>
      </c>
      <c r="V18" s="109" t="s">
        <v>12</v>
      </c>
      <c r="W18" s="109" t="s">
        <v>13</v>
      </c>
      <c r="X18" s="113" t="s">
        <v>14</v>
      </c>
      <c r="Y18" s="111" t="s">
        <v>79</v>
      </c>
      <c r="Z18" s="25"/>
    </row>
    <row r="19" spans="1:26" s="26" customFormat="1" ht="33.75" customHeight="1" x14ac:dyDescent="0.25">
      <c r="A19" s="116"/>
      <c r="B19" s="118"/>
      <c r="C19" s="120"/>
      <c r="D19" s="122"/>
      <c r="E19" s="124"/>
      <c r="F19" s="38" t="s">
        <v>83</v>
      </c>
      <c r="G19" s="39" t="s">
        <v>84</v>
      </c>
      <c r="H19" s="38" t="s">
        <v>1</v>
      </c>
      <c r="I19" s="124"/>
      <c r="J19" s="129"/>
      <c r="K19" s="131"/>
      <c r="L19" s="133"/>
      <c r="M19" s="118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4"/>
      <c r="Y19" s="112"/>
      <c r="Z19" s="25"/>
    </row>
    <row r="20" spans="1:26" s="26" customFormat="1" x14ac:dyDescent="0.25">
      <c r="A20" s="1">
        <v>1</v>
      </c>
      <c r="B20" s="30" t="s">
        <v>28</v>
      </c>
      <c r="C20" s="2" t="s">
        <v>16</v>
      </c>
      <c r="D20" s="2" t="s">
        <v>16</v>
      </c>
      <c r="E20" s="2" t="s">
        <v>29</v>
      </c>
      <c r="F20" s="15" t="s">
        <v>69</v>
      </c>
      <c r="G20" s="15" t="s">
        <v>87</v>
      </c>
      <c r="H20" s="2" t="s">
        <v>18</v>
      </c>
      <c r="I20" s="2" t="s">
        <v>43</v>
      </c>
      <c r="J20" s="31">
        <v>2800</v>
      </c>
      <c r="K20" s="32">
        <v>150</v>
      </c>
      <c r="L20" s="41">
        <v>34.729999999999997</v>
      </c>
      <c r="M20" s="5">
        <v>3038.25</v>
      </c>
      <c r="N20" s="5">
        <v>1971</v>
      </c>
      <c r="O20" s="5">
        <v>3351</v>
      </c>
      <c r="P20" s="5">
        <v>14280.75</v>
      </c>
      <c r="Q20" s="5">
        <v>17680.5</v>
      </c>
      <c r="R20" s="5">
        <v>41484.75</v>
      </c>
      <c r="S20" s="5">
        <v>39100.5</v>
      </c>
      <c r="T20" s="5">
        <v>41409.75</v>
      </c>
      <c r="U20" s="5">
        <v>25884</v>
      </c>
      <c r="V20" s="5">
        <v>18591</v>
      </c>
      <c r="W20" s="5">
        <v>4644</v>
      </c>
      <c r="X20" s="5">
        <v>3522.75</v>
      </c>
      <c r="Y20" s="28">
        <f>SUM(M20:X20)</f>
        <v>214958.25</v>
      </c>
      <c r="Z20" s="25"/>
    </row>
    <row r="21" spans="1:26" s="26" customFormat="1" x14ac:dyDescent="0.25">
      <c r="A21" s="153" t="s">
        <v>40</v>
      </c>
      <c r="B21" s="154"/>
      <c r="C21" s="154"/>
      <c r="D21" s="154"/>
      <c r="E21" s="154"/>
      <c r="F21" s="154"/>
      <c r="G21" s="154"/>
      <c r="H21" s="154"/>
      <c r="I21" s="155"/>
      <c r="J21" s="66">
        <f>SUM(J20)</f>
        <v>2800</v>
      </c>
      <c r="K21" s="66">
        <f t="shared" ref="K21:Y21" si="2">SUM(K20)</f>
        <v>150</v>
      </c>
      <c r="L21" s="67" t="s">
        <v>48</v>
      </c>
      <c r="M21" s="66">
        <f t="shared" si="2"/>
        <v>3038.25</v>
      </c>
      <c r="N21" s="66">
        <f t="shared" si="2"/>
        <v>1971</v>
      </c>
      <c r="O21" s="66">
        <f t="shared" si="2"/>
        <v>3351</v>
      </c>
      <c r="P21" s="66">
        <f t="shared" si="2"/>
        <v>14280.75</v>
      </c>
      <c r="Q21" s="66">
        <f t="shared" si="2"/>
        <v>17680.5</v>
      </c>
      <c r="R21" s="66">
        <f t="shared" si="2"/>
        <v>41484.75</v>
      </c>
      <c r="S21" s="66">
        <f t="shared" si="2"/>
        <v>39100.5</v>
      </c>
      <c r="T21" s="66">
        <f t="shared" si="2"/>
        <v>41409.75</v>
      </c>
      <c r="U21" s="66">
        <f t="shared" si="2"/>
        <v>25884</v>
      </c>
      <c r="V21" s="66">
        <f t="shared" si="2"/>
        <v>18591</v>
      </c>
      <c r="W21" s="66">
        <f t="shared" si="2"/>
        <v>4644</v>
      </c>
      <c r="X21" s="66">
        <f t="shared" si="2"/>
        <v>3522.75</v>
      </c>
      <c r="Y21" s="66">
        <f t="shared" si="2"/>
        <v>214958.25</v>
      </c>
      <c r="Z21" s="25"/>
    </row>
    <row r="22" spans="1:26" s="26" customFormat="1" ht="15.75" x14ac:dyDescent="0.25">
      <c r="A22" s="149" t="s">
        <v>39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1"/>
      <c r="Z22" s="25"/>
    </row>
    <row r="23" spans="1:26" s="26" customFormat="1" x14ac:dyDescent="0.25">
      <c r="A23" s="40"/>
      <c r="B23" s="145" t="s">
        <v>35</v>
      </c>
      <c r="C23" s="146"/>
      <c r="D23" s="146"/>
      <c r="E23" s="146"/>
      <c r="F23" s="146"/>
      <c r="G23" s="146"/>
      <c r="H23" s="146"/>
      <c r="I23" s="146"/>
      <c r="J23" s="147" t="s">
        <v>33</v>
      </c>
      <c r="K23" s="145"/>
      <c r="L23" s="36"/>
      <c r="M23" s="147" t="s">
        <v>86</v>
      </c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37"/>
      <c r="Z23" s="25"/>
    </row>
    <row r="24" spans="1:26" s="26" customFormat="1" ht="15" customHeight="1" x14ac:dyDescent="0.25">
      <c r="A24" s="115" t="s">
        <v>50</v>
      </c>
      <c r="B24" s="117" t="s">
        <v>36</v>
      </c>
      <c r="C24" s="119" t="s">
        <v>0</v>
      </c>
      <c r="D24" s="121" t="s">
        <v>34</v>
      </c>
      <c r="E24" s="123" t="s">
        <v>41</v>
      </c>
      <c r="F24" s="125" t="s">
        <v>67</v>
      </c>
      <c r="G24" s="126"/>
      <c r="H24" s="127"/>
      <c r="I24" s="123" t="s">
        <v>2</v>
      </c>
      <c r="J24" s="128" t="s">
        <v>77</v>
      </c>
      <c r="K24" s="130" t="s">
        <v>78</v>
      </c>
      <c r="L24" s="132" t="s">
        <v>85</v>
      </c>
      <c r="M24" s="117" t="s">
        <v>3</v>
      </c>
      <c r="N24" s="109" t="s">
        <v>4</v>
      </c>
      <c r="O24" s="109" t="s">
        <v>5</v>
      </c>
      <c r="P24" s="109" t="s">
        <v>6</v>
      </c>
      <c r="Q24" s="109" t="s">
        <v>7</v>
      </c>
      <c r="R24" s="109" t="s">
        <v>8</v>
      </c>
      <c r="S24" s="109" t="s">
        <v>9</v>
      </c>
      <c r="T24" s="109" t="s">
        <v>10</v>
      </c>
      <c r="U24" s="109" t="s">
        <v>11</v>
      </c>
      <c r="V24" s="109" t="s">
        <v>12</v>
      </c>
      <c r="W24" s="109" t="s">
        <v>13</v>
      </c>
      <c r="X24" s="113" t="s">
        <v>14</v>
      </c>
      <c r="Y24" s="111" t="s">
        <v>79</v>
      </c>
      <c r="Z24" s="25"/>
    </row>
    <row r="25" spans="1:26" s="26" customFormat="1" ht="33.75" customHeight="1" x14ac:dyDescent="0.25">
      <c r="A25" s="116"/>
      <c r="B25" s="118"/>
      <c r="C25" s="120"/>
      <c r="D25" s="122"/>
      <c r="E25" s="124"/>
      <c r="F25" s="38" t="s">
        <v>83</v>
      </c>
      <c r="G25" s="39" t="s">
        <v>84</v>
      </c>
      <c r="H25" s="38" t="s">
        <v>1</v>
      </c>
      <c r="I25" s="124"/>
      <c r="J25" s="129"/>
      <c r="K25" s="131"/>
      <c r="L25" s="133"/>
      <c r="M25" s="118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4"/>
      <c r="Y25" s="112"/>
      <c r="Z25" s="25"/>
    </row>
    <row r="26" spans="1:26" s="4" customFormat="1" x14ac:dyDescent="0.25">
      <c r="A26" s="1">
        <v>1</v>
      </c>
      <c r="B26" s="30" t="s">
        <v>30</v>
      </c>
      <c r="C26" s="2" t="s">
        <v>16</v>
      </c>
      <c r="D26" s="2" t="s">
        <v>16</v>
      </c>
      <c r="E26" s="2" t="s">
        <v>17</v>
      </c>
      <c r="F26" s="15" t="s">
        <v>69</v>
      </c>
      <c r="G26" s="15" t="s">
        <v>87</v>
      </c>
      <c r="H26" s="2" t="s">
        <v>18</v>
      </c>
      <c r="I26" s="2" t="s">
        <v>43</v>
      </c>
      <c r="J26" s="31">
        <v>7800</v>
      </c>
      <c r="K26" s="32">
        <v>503</v>
      </c>
      <c r="L26" s="41">
        <v>34.729999999999997</v>
      </c>
      <c r="M26" s="5">
        <v>4370.25</v>
      </c>
      <c r="N26" s="5">
        <v>4020</v>
      </c>
      <c r="O26" s="5">
        <v>9133.5</v>
      </c>
      <c r="P26" s="5">
        <v>42502.5</v>
      </c>
      <c r="Q26" s="5">
        <v>73581.75</v>
      </c>
      <c r="R26" s="5">
        <v>114259.5</v>
      </c>
      <c r="S26" s="5">
        <v>116600.25</v>
      </c>
      <c r="T26" s="5">
        <v>118025.25</v>
      </c>
      <c r="U26" s="5">
        <v>78159.75</v>
      </c>
      <c r="V26" s="5">
        <v>37091.25</v>
      </c>
      <c r="W26" s="5">
        <v>9411</v>
      </c>
      <c r="X26" s="5">
        <v>5553</v>
      </c>
      <c r="Y26" s="3">
        <f>SUM(M26:X26)</f>
        <v>612708</v>
      </c>
      <c r="Z26" s="25"/>
    </row>
    <row r="27" spans="1:26" s="26" customFormat="1" x14ac:dyDescent="0.25">
      <c r="A27" s="137" t="s">
        <v>40</v>
      </c>
      <c r="B27" s="138"/>
      <c r="C27" s="138"/>
      <c r="D27" s="138"/>
      <c r="E27" s="138"/>
      <c r="F27" s="138"/>
      <c r="G27" s="138"/>
      <c r="H27" s="138"/>
      <c r="I27" s="138"/>
      <c r="J27" s="66">
        <f>SUM(J26)</f>
        <v>7800</v>
      </c>
      <c r="K27" s="66">
        <f t="shared" ref="K27:Y27" si="3">SUM(K26)</f>
        <v>503</v>
      </c>
      <c r="L27" s="67" t="s">
        <v>48</v>
      </c>
      <c r="M27" s="66">
        <f t="shared" si="3"/>
        <v>4370.25</v>
      </c>
      <c r="N27" s="66">
        <f t="shared" si="3"/>
        <v>4020</v>
      </c>
      <c r="O27" s="66">
        <f t="shared" si="3"/>
        <v>9133.5</v>
      </c>
      <c r="P27" s="66">
        <f t="shared" si="3"/>
        <v>42502.5</v>
      </c>
      <c r="Q27" s="66">
        <f t="shared" si="3"/>
        <v>73581.75</v>
      </c>
      <c r="R27" s="66">
        <f t="shared" si="3"/>
        <v>114259.5</v>
      </c>
      <c r="S27" s="66">
        <f t="shared" si="3"/>
        <v>116600.25</v>
      </c>
      <c r="T27" s="66">
        <f t="shared" si="3"/>
        <v>118025.25</v>
      </c>
      <c r="U27" s="66">
        <f t="shared" si="3"/>
        <v>78159.75</v>
      </c>
      <c r="V27" s="66">
        <f t="shared" si="3"/>
        <v>37091.25</v>
      </c>
      <c r="W27" s="66">
        <f t="shared" si="3"/>
        <v>9411</v>
      </c>
      <c r="X27" s="66">
        <f t="shared" si="3"/>
        <v>5553</v>
      </c>
      <c r="Y27" s="66">
        <f t="shared" si="3"/>
        <v>612708</v>
      </c>
      <c r="Z27" s="25"/>
    </row>
    <row r="28" spans="1:26" s="26" customFormat="1" ht="15.75" x14ac:dyDescent="0.25">
      <c r="A28" s="134" t="s">
        <v>47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6"/>
      <c r="M28" s="68">
        <f>+M27+M21+M15</f>
        <v>9111</v>
      </c>
      <c r="N28" s="68">
        <f t="shared" ref="N28:X28" si="4">+N27+N21+N15</f>
        <v>7746.75</v>
      </c>
      <c r="O28" s="68">
        <f t="shared" si="4"/>
        <v>17001</v>
      </c>
      <c r="P28" s="68">
        <f t="shared" si="4"/>
        <v>72658.5</v>
      </c>
      <c r="Q28" s="68">
        <f t="shared" si="4"/>
        <v>113527.5</v>
      </c>
      <c r="R28" s="68">
        <f t="shared" si="4"/>
        <v>189852.75</v>
      </c>
      <c r="S28" s="68">
        <f t="shared" si="4"/>
        <v>193377.75</v>
      </c>
      <c r="T28" s="68">
        <f t="shared" si="4"/>
        <v>213567.75</v>
      </c>
      <c r="U28" s="68">
        <f t="shared" si="4"/>
        <v>136651.5</v>
      </c>
      <c r="V28" s="68">
        <f t="shared" si="4"/>
        <v>76069.5</v>
      </c>
      <c r="W28" s="68">
        <f t="shared" si="4"/>
        <v>21579.75</v>
      </c>
      <c r="X28" s="68">
        <f t="shared" si="4"/>
        <v>11718.75</v>
      </c>
      <c r="Y28" s="68">
        <f>+Y27+Y21+Y15</f>
        <v>1062854.25</v>
      </c>
      <c r="Z28" s="25"/>
    </row>
    <row r="30" spans="1:26" x14ac:dyDescent="0.25">
      <c r="Y30" s="24"/>
    </row>
  </sheetData>
  <mergeCells count="86">
    <mergeCell ref="A2:Y2"/>
    <mergeCell ref="A16:Y16"/>
    <mergeCell ref="B23:I23"/>
    <mergeCell ref="J23:K23"/>
    <mergeCell ref="M23:X23"/>
    <mergeCell ref="A22:Y22"/>
    <mergeCell ref="A15:I15"/>
    <mergeCell ref="A21:I21"/>
    <mergeCell ref="M3:X3"/>
    <mergeCell ref="B3:I3"/>
    <mergeCell ref="M17:X17"/>
    <mergeCell ref="B17:I17"/>
    <mergeCell ref="J3:K3"/>
    <mergeCell ref="J17:K17"/>
    <mergeCell ref="M4:M5"/>
    <mergeCell ref="N4:N5"/>
    <mergeCell ref="O4:O5"/>
    <mergeCell ref="W4:W5"/>
    <mergeCell ref="X4:X5"/>
    <mergeCell ref="A4:A5"/>
    <mergeCell ref="B4:B5"/>
    <mergeCell ref="C4:C5"/>
    <mergeCell ref="D4:D5"/>
    <mergeCell ref="E4:E5"/>
    <mergeCell ref="R4:R5"/>
    <mergeCell ref="A28:L28"/>
    <mergeCell ref="A27:I27"/>
    <mergeCell ref="U4:U5"/>
    <mergeCell ref="V4:V5"/>
    <mergeCell ref="P4:P5"/>
    <mergeCell ref="Q4:Q5"/>
    <mergeCell ref="F4:H4"/>
    <mergeCell ref="I4:I5"/>
    <mergeCell ref="J4:J5"/>
    <mergeCell ref="K4:K5"/>
    <mergeCell ref="L4:L5"/>
    <mergeCell ref="F18:H18"/>
    <mergeCell ref="I18:I19"/>
    <mergeCell ref="J18:J19"/>
    <mergeCell ref="K18:K19"/>
    <mergeCell ref="L18:L19"/>
    <mergeCell ref="M18:M19"/>
    <mergeCell ref="N18:N19"/>
    <mergeCell ref="O18:O19"/>
    <mergeCell ref="R18:R19"/>
    <mergeCell ref="P18:P19"/>
    <mergeCell ref="Q18:Q19"/>
    <mergeCell ref="A24:A25"/>
    <mergeCell ref="B24:B25"/>
    <mergeCell ref="C24:C25"/>
    <mergeCell ref="D24:D25"/>
    <mergeCell ref="E24:E25"/>
    <mergeCell ref="M24:M25"/>
    <mergeCell ref="N24:N25"/>
    <mergeCell ref="O24:O25"/>
    <mergeCell ref="P24:P25"/>
    <mergeCell ref="Q24:Q25"/>
    <mergeCell ref="F24:H24"/>
    <mergeCell ref="I24:I25"/>
    <mergeCell ref="J24:J25"/>
    <mergeCell ref="K24:K25"/>
    <mergeCell ref="L24:L25"/>
    <mergeCell ref="W24:W25"/>
    <mergeCell ref="X24:X25"/>
    <mergeCell ref="Y24:Y25"/>
    <mergeCell ref="R24:R25"/>
    <mergeCell ref="S24:S25"/>
    <mergeCell ref="T24:T25"/>
    <mergeCell ref="U24:U25"/>
    <mergeCell ref="V24:V25"/>
    <mergeCell ref="A1:Y1"/>
    <mergeCell ref="S18:S19"/>
    <mergeCell ref="T18:T19"/>
    <mergeCell ref="U18:U19"/>
    <mergeCell ref="V18:V19"/>
    <mergeCell ref="Y4:Y5"/>
    <mergeCell ref="W18:W19"/>
    <mergeCell ref="X18:X19"/>
    <mergeCell ref="Y18:Y19"/>
    <mergeCell ref="S4:S5"/>
    <mergeCell ref="T4:T5"/>
    <mergeCell ref="A18:A19"/>
    <mergeCell ref="B18:B19"/>
    <mergeCell ref="C18:C19"/>
    <mergeCell ref="D18:D19"/>
    <mergeCell ref="E18:E19"/>
  </mergeCells>
  <conditionalFormatting sqref="J26 J20:J21 J6:J13 K21:Y21">
    <cfRule type="cellIs" dxfId="6" priority="43" stopIfTrue="1" operator="greaterThanOrEqual">
      <formula>#REF!*24</formula>
    </cfRule>
    <cfRule type="cellIs" dxfId="5" priority="44" stopIfTrue="1" operator="greaterThanOrEqual">
      <formula>#REF!*20</formula>
    </cfRule>
  </conditionalFormatting>
  <conditionalFormatting sqref="N21:Y21 M6:X14 M20:X21 M26:X26">
    <cfRule type="cellIs" dxfId="4" priority="42" stopIfTrue="1" operator="greaterThanOrEqual">
      <formula>(#REF!+#REF!)*25</formula>
    </cfRule>
  </conditionalFormatting>
  <conditionalFormatting sqref="J14">
    <cfRule type="cellIs" dxfId="3" priority="16" stopIfTrue="1" operator="greaterThanOrEqual">
      <formula>#REF!*24</formula>
    </cfRule>
    <cfRule type="cellIs" dxfId="2" priority="17" stopIfTrue="1" operator="greaterThanOrEqual">
      <formula>#REF!*20</formula>
    </cfRule>
  </conditionalFormatting>
  <conditionalFormatting sqref="L27">
    <cfRule type="cellIs" dxfId="1" priority="13" stopIfTrue="1" operator="greaterThanOrEqual">
      <formula>#REF!*24</formula>
    </cfRule>
    <cfRule type="cellIs" dxfId="0" priority="14" stopIfTrue="1" operator="greaterThanOrEqual">
      <formula>#REF!*20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Y26 Y20 Y6:Y12 Y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Összefoglaló</vt:lpstr>
      <vt:lpstr>Felhasználási helyek listája</vt:lpstr>
    </vt:vector>
  </TitlesOfParts>
  <Company>KAPOSVARI EGYETEM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munnich.adam</dc:creator>
  <cp:lastModifiedBy>Balogh Gabriella</cp:lastModifiedBy>
  <cp:lastPrinted>2014-04-14T06:52:20Z</cp:lastPrinted>
  <dcterms:created xsi:type="dcterms:W3CDTF">2012-02-16T10:07:04Z</dcterms:created>
  <dcterms:modified xsi:type="dcterms:W3CDTF">2014-04-14T06:53:01Z</dcterms:modified>
</cp:coreProperties>
</file>